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报价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<sst xmlns="http://schemas.openxmlformats.org/spreadsheetml/2006/main" count="213" uniqueCount="145">
  <si>
    <t>二作业区劳务分包报价单</t>
  </si>
  <si>
    <t>工程名称：年产15万吨电池级磷酸铁锂建设项目（建筑工程）EPC工程总承包</t>
  </si>
  <si>
    <t>序号</t>
  </si>
  <si>
    <t>项目名称</t>
  </si>
  <si>
    <t>项目特征描述</t>
  </si>
  <si>
    <t>计量
单位</t>
  </si>
  <si>
    <t>计算规则</t>
  </si>
  <si>
    <t>暂估工程量</t>
  </si>
  <si>
    <t>全费用综合单价（元）</t>
  </si>
  <si>
    <t>合计（元）</t>
  </si>
  <si>
    <t>备注</t>
  </si>
  <si>
    <t>一</t>
  </si>
  <si>
    <t>大型土石方工程</t>
  </si>
  <si>
    <t>土石方开挖运输</t>
  </si>
  <si>
    <t>土方开挖、装车、1km以内运输、卸置及推平（不含清表、消纳费，如发生据实结算）土质类别自行考虑。</t>
  </si>
  <si>
    <t>元/m³</t>
  </si>
  <si>
    <t>按甲方认可的天然密实体积计算</t>
  </si>
  <si>
    <t>土石方增运距</t>
  </si>
  <si>
    <t>土方运输每KM增加费</t>
  </si>
  <si>
    <t>土石方转堆</t>
  </si>
  <si>
    <t>挖掘机转堆土石方</t>
  </si>
  <si>
    <t>元/m³/次</t>
  </si>
  <si>
    <t>机械凿岩</t>
  </si>
  <si>
    <t>石方机械凿除、开挖、装车、1km以内运输、卸置及推平（不含消纳费，如发生据实结算）土质类别自行考虑。</t>
  </si>
  <si>
    <t>回填碾压</t>
  </si>
  <si>
    <t>分层填筑、夯实、碾压、平整（不含取土）</t>
  </si>
  <si>
    <t>二</t>
  </si>
  <si>
    <t>边坡工程</t>
  </si>
  <si>
    <t>外脚手架</t>
  </si>
  <si>
    <t>扣件式钢管脚手架，双排，高度30米以内。</t>
  </si>
  <si>
    <t>m2</t>
  </si>
  <si>
    <t>按设计图示尺寸以面积计算</t>
  </si>
  <si>
    <t>锚杆</t>
  </si>
  <si>
    <t>钻孔机具安拆,钻孔,安拔防护套管、灌浆、等全部工作内容</t>
  </si>
  <si>
    <t>m</t>
  </si>
  <si>
    <t>按图示尺寸以米数计算</t>
  </si>
  <si>
    <t>浆液甲供</t>
  </si>
  <si>
    <t>喷射混凝土、水泥砂浆</t>
  </si>
  <si>
    <t xml:space="preserve">1.厚度:50mm
2.混凝土种类:投标单位自行考虑
3.混凝土强度等级:C20
4.其他说明:含泄吐水孔管
5.备注说明:具体做法详见施工设计图纸，且应满足相关规范要求
</t>
  </si>
  <si>
    <t>按图示尺寸以面积计算</t>
  </si>
  <si>
    <t>混凝土甲供</t>
  </si>
  <si>
    <t>边坡钢筋面板制安</t>
  </si>
  <si>
    <t>配合钢筋下车、堆放除锈、下料、成型、发料、钢筋试件的制作及配合送检，钢筋运输、绑扎、水平及垂直运输等全部工作内容</t>
  </si>
  <si>
    <t>元/t</t>
  </si>
  <si>
    <t>按图示钢筋长度乘单位理论质量计算</t>
  </si>
  <si>
    <t>钢筋甲供，报价含材料转运</t>
  </si>
  <si>
    <t>面板墙混凝土浇筑</t>
  </si>
  <si>
    <t>混凝土浇筑、振捣、养护、砼试块制作养护送检等全部工作内容</t>
  </si>
  <si>
    <t>按图示尺寸以体积计算</t>
  </si>
  <si>
    <t>边坡模板安拆</t>
  </si>
  <si>
    <t>模板及支撑架制作、安装、拆除、堆放、运输及清理模内杂物、刷隔离剂、止水对拉丝杆等</t>
  </si>
  <si>
    <t>元/㎡</t>
  </si>
  <si>
    <t>按模板与现浇混凝土构件的接触面积计算</t>
  </si>
  <si>
    <t>含材料转运</t>
  </si>
  <si>
    <t>三</t>
  </si>
  <si>
    <t>箱涵工程</t>
  </si>
  <si>
    <t>沟槽土方开挖运输</t>
  </si>
  <si>
    <t>土方开挖含人工配合清理基地、装车、1km以内运输、卸置及推平（不含消纳费，如发生据实结算）土质类别自行考虑。</t>
  </si>
  <si>
    <t>沟槽石方开挖运输</t>
  </si>
  <si>
    <t>石方开挖含人工配合清理基地、装车、1km以内运输、卸置及推平（不含消纳费，如发生据实结算）土质类别自行考虑。</t>
  </si>
  <si>
    <t>土石方运输每KM增加费</t>
  </si>
  <si>
    <t>箱涵混凝土</t>
  </si>
  <si>
    <t>按设计图示尺寸以体积计算</t>
  </si>
  <si>
    <t>箱涵模板制安</t>
  </si>
  <si>
    <t>模板制作、安装、拆除、堆放、运输及清理模内杂物、刷隔离剂、止水对拉丝杆等</t>
  </si>
  <si>
    <t>箱涵双排脚手架</t>
  </si>
  <si>
    <t>双排脚手架、斜道、卸料平台、安全通道及防护架的搭、拆，安全网、密目网的铺设，拆除脚手架后材料的堆放等全部工作内容</t>
  </si>
  <si>
    <t>按外墙垂直投影面积计算</t>
  </si>
  <si>
    <t>箱涵内支撑架</t>
  </si>
  <si>
    <t>支撑架的搭、拆，安全网、密目网的铺设，拆除脚手架后材料的堆放等全部工作内容</t>
  </si>
  <si>
    <t>按搭拆空间体积计算</t>
  </si>
  <si>
    <t>箱涵钢筋制安</t>
  </si>
  <si>
    <t>按设计图示钢筋长度乘单位理论质量计算</t>
  </si>
  <si>
    <t>钢筋甲供、报价含材料转运</t>
  </si>
  <si>
    <t>四</t>
  </si>
  <si>
    <t>隧道工程</t>
  </si>
  <si>
    <t>平洞开挖（人工掘进）</t>
  </si>
  <si>
    <t>量测、划线、钻孔、装药、找顶、出碴至指定弃渣点（1KM以内）、修整、通风、高压风、高压水、防尘、作业平台加工制作，一般排水及临时管线的安拆及维护等全部工作内容。</t>
  </si>
  <si>
    <t>元/m3</t>
  </si>
  <si>
    <t>含洞内出碴、通风、高压风、高压水、电费、机械设备柴油，不含炸材</t>
  </si>
  <si>
    <t>石渣开挖运输1km以内</t>
  </si>
  <si>
    <t>石渣装车、1km以内运输、卸置及推平（不含消纳费，如发生据实结算）土质类别自行考虑。</t>
  </si>
  <si>
    <t>余方弃置</t>
  </si>
  <si>
    <t>石渣洞外运输，运距超过1公里，每公里运输增加费</t>
  </si>
  <si>
    <t>按甲方认可的体积计算</t>
  </si>
  <si>
    <t>耳墙、护拱混凝土浇筑</t>
  </si>
  <si>
    <t>隧道进出口耳墙、护拱混凝土浇注、捣固及养生等全部工作内容</t>
  </si>
  <si>
    <t>耳墙、护拱模板</t>
  </si>
  <si>
    <t>隧道进出口耳墙、护拱模板制安及支撑安装、维护、拆除、堆放、运输及清理模内杂物、刷隔离剂 (含对拉螺栓安拆) 等全部工作内容</t>
  </si>
  <si>
    <t>元/m2</t>
  </si>
  <si>
    <t>按模板与混凝土构件的接触面积计算</t>
  </si>
  <si>
    <t>砼衬砌</t>
  </si>
  <si>
    <t>拱墙二衬混凝土浇筑，台车安拆位移，混凝土浇注、捣固及养生等全部工作内容</t>
  </si>
  <si>
    <t>含作业台车台制作、安装、位移</t>
  </si>
  <si>
    <t>挡头模板</t>
  </si>
  <si>
    <t>二衬挡头封口模板制安及支撑安装、维护、拆除、堆放、运输及清理模内杂物、刷隔离剂 (含对拉螺栓安拆) 等全部工作内容</t>
  </si>
  <si>
    <t>仰拱混凝土浇筑</t>
  </si>
  <si>
    <t>混凝土浇筑、振捣、养护、模板安拆等全部工作内容</t>
  </si>
  <si>
    <t>仰拱底板混凝土模板</t>
  </si>
  <si>
    <t>仰拱底板模板制安及支撑安装、维护、拆除、堆放、运输及清理模内杂物、刷隔离剂 (含对拉螺栓安拆) 等全部工作内容</t>
  </si>
  <si>
    <t>排水管安装（波纹管）</t>
  </si>
  <si>
    <t>Φ100、Φ50波纹管安装，管材甲供</t>
  </si>
  <si>
    <t>元/m</t>
  </si>
  <si>
    <t>按设计图示长度计算</t>
  </si>
  <si>
    <t>管道甲供</t>
  </si>
  <si>
    <t>中埋式止水带</t>
  </si>
  <si>
    <t>止水带安装、钢筋卡制作安装，止水带和钢筋甲供</t>
  </si>
  <si>
    <t>止水带、钢筋甲供</t>
  </si>
  <si>
    <t>背贴式止水带</t>
  </si>
  <si>
    <t>钢筋制安</t>
  </si>
  <si>
    <t>钢筋甲供，含钢筋卸车、制作、二次转运、绑扎等</t>
  </si>
  <si>
    <t>按设计图示钢筋长度乘以单位理论质量计算</t>
  </si>
  <si>
    <t>钢筋甲供</t>
  </si>
  <si>
    <t>钢筋网制安</t>
  </si>
  <si>
    <t>钢筋甲供，含钢筋卸车、钢筋网二次转运、挂网、绑扎等</t>
  </si>
  <si>
    <t>钢筋网甲供</t>
  </si>
  <si>
    <t>喷射混凝土（湿喷）</t>
  </si>
  <si>
    <t>喷射混凝土甲供，含喷浆台车以及完成本工作所需的喷手、卸料、其他辅助作业人员</t>
  </si>
  <si>
    <t>按审计认可尺寸以体积计算</t>
  </si>
  <si>
    <t>钢拱架制作及安装</t>
  </si>
  <si>
    <t>钢拱架甲供，含钢拱架卸车，钢拱架制作、焊接、安装，连接筋连接板加工和安装，加工厂至洞内运输等，含焊条、氧气、乙炔等零星材料</t>
  </si>
  <si>
    <t>按设计图示理论质量计算</t>
  </si>
  <si>
    <t>拱架、连接板、钢筋甲供</t>
  </si>
  <si>
    <t>药卷锚杆</t>
  </si>
  <si>
    <t>锚杆主材甲供，含打孔和清孔、锚固剂、锚杆制作及安装等</t>
  </si>
  <si>
    <t>含锚固剂</t>
  </si>
  <si>
    <t>中空注浆锚杆</t>
  </si>
  <si>
    <t>锚杆主材甲供，含打孔和清孔、锚杆制作及安装、注浆等</t>
  </si>
  <si>
    <t>浆液，锚杆甲供</t>
  </si>
  <si>
    <t>超前小导管</t>
  </si>
  <si>
    <t>钢管主材甲供，含打孔和清孔、小导管制作及安装、注浆等</t>
  </si>
  <si>
    <t>浆液，小导管甲供</t>
  </si>
  <si>
    <t>管棚</t>
  </si>
  <si>
    <t>钢管和钢筋主材甲供，含打孔、清孔，管棚管焊接安装、注浆、堵头等</t>
  </si>
  <si>
    <t>钢管甲供</t>
  </si>
  <si>
    <t>五</t>
  </si>
  <si>
    <t>其他工程</t>
  </si>
  <si>
    <t>本项目其他清单未包含的内容，结算方式为：在业主与湖北瑞泰的结算总价基础上，税前总价下浮（下浮率）。</t>
  </si>
  <si>
    <r>
      <rPr>
        <b/>
        <u/>
        <sz val="10"/>
        <rFont val="宋体"/>
        <charset val="134"/>
      </rPr>
      <t xml:space="preserve">    </t>
    </r>
    <r>
      <rPr>
        <b/>
        <sz val="10"/>
        <rFont val="宋体"/>
        <charset val="134"/>
      </rPr>
      <t>%</t>
    </r>
  </si>
  <si>
    <t>合计</t>
  </si>
  <si>
    <t>注：1、以上价格包含税金9％，付款时请开具增值税专用发票。
2、土石方工程乙方负责与市政、路政、交通等行政部门的沟通与协调，运输车辆及司机必须持有合法证件。运输过程中需对车辆货箱进行全面遮盖，车辆要适量装载，由于土石方运输而造成的泄露、遗撒、污染路面、罚款、交通事故由乙方承担一切责任及损失。
3、清单内交由分包方使用的甲供材料不得超过定额消耗量，因劳务原因造成超出，超过部分劳务结算时全额扣除。甲方提供钢筋、混凝土等。                                                                                                                                      4、现场临水临电：临电甲方提供一级配电箱，其他的乙方提供管线、配电箱等材料并负责铺设及安装；临水甲方提供用水接驳口，乙方负责提供管线等材料并负责铺设及安装。施工现场水电费甲方负责。                                                                      
5、临建设施：钢筋加工棚、喷浆料搅拌机、木工加工棚、临时道路、材料堆场等临建设施，乙方负责提供并安装，包含场区内硬化，不含硬化混凝土。                                                                                              
6、食宿：乙方负责生活区内食宿。甲方可提供场地供乙方建设生活区，含临建混凝土。                                                                                                                                                                                                                                                                        7、工程量暂定，不作为最终结算支付的依据，最终结算以乙方实际完成经甲方验收合格并得到业主计量及最终审计确认后的工程数量为准，结算时据实调整（包干项目除外），计算规则按照本清单计算规则及《建设工程工程量清单计价规范》（GB50500-2013）执行，不因数量的增减而作任何费用调整；                                                                                                                                                        8、本报价包括但不限于完成本项目的人工费、周转材及辅材费（周转材料甲供，结算时据实扣除）、机械费（大中型机械甲供，结算时据实扣除）、管理费、措施费（含安全文明施工费）、规费、利润、税金等一切费用并考虑风险因素。费用含安全防护用品、临边防护、消防器材、作业临建设施制作及安装、扬尘治理、裸土覆盖、垃圾清运、道路冲洗及喷淋、材料保管、材料上下车、场区内转运、商业保险、试件模具、试件制作及配合送检、检测提供送检车辆、相关方案专家论证费、包括但不限于其他安全文明施工费、包括但不限于保证满足设计及规范要求其他质量措施费用。                                                                                                                                       9、承包模式：包工、包辅材、包质量、包安全、包文明施工、包进度。安全要求：符合省市主要部门及公司相关要求。                                                                                                   
10、付款方式：甲方隔月向乙方支付核定进度款的60%，项目竣工验收支付金额的90%，剩余10%作为工程质保金，缺陷责任期1年后退还。缺陷责任期1年，质保金退还不能免除保修责任。</t>
  </si>
  <si>
    <t>报价单位（盖章）：</t>
  </si>
  <si>
    <t>联系电话：</t>
  </si>
  <si>
    <t>报价时间：</t>
  </si>
  <si>
    <t>附：营业执照、资质证书、安全生产许可证等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</si>
</sst>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9"/>
      <color theme="1"/>
      <name val="??"/>
      <charset val="134"/>
      <scheme val="minor"/>
    </font>
    <font>
      <sz val="10"/>
      <color theme="1"/>
      <name val="宋体"/>
      <charset val="134"/>
    </font>
    <font>
      <b/>
      <sz val="10"/>
      <color theme="1"/>
      <name val="宋体"/>
      <charset val="134"/>
    </font>
    <font>
      <b/>
      <sz val="16"/>
      <name val="宋体"/>
      <charset val="134"/>
    </font>
    <font>
      <sz val="10"/>
      <name val="宋体"/>
      <charset val="134"/>
    </font>
    <font>
      <b/>
      <sz val="10"/>
      <name val="宋体"/>
      <charset val="134"/>
    </font>
    <font>
      <sz val="10"/>
      <color rgb="FF000000"/>
      <name val="宋体"/>
      <charset val="134"/>
    </font>
    <font>
      <b/>
      <u/>
      <sz val="10"/>
      <name val="宋体"/>
      <charset val="134"/>
    </font>
    <font>
      <sz val="11"/>
      <color theme="1"/>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cellStyleXfs>
  <cellXfs count="76">
    <xf numFmtId="0" fontId="0" fillId="0" borderId="0" xfId="49"/>
    <xf numFmtId="0" fontId="1" fillId="0" borderId="0" xfId="49" applyFont="1"/>
    <xf numFmtId="0" fontId="2" fillId="0" borderId="0" xfId="49" applyFont="1"/>
    <xf numFmtId="0" fontId="1" fillId="0" borderId="0" xfId="49" applyFont="1" applyFill="1"/>
    <xf numFmtId="0" fontId="1" fillId="0" borderId="0" xfId="49" applyFont="1" applyAlignment="1">
      <alignment horizontal="center"/>
    </xf>
    <xf numFmtId="0" fontId="1" fillId="0" borderId="0" xfId="49" applyFont="1" applyAlignment="1">
      <alignment horizontal="left"/>
    </xf>
    <xf numFmtId="176" fontId="1" fillId="0" borderId="0" xfId="49" applyNumberFormat="1" applyFont="1" applyAlignment="1">
      <alignment horizontal="center"/>
    </xf>
    <xf numFmtId="176" fontId="1" fillId="0" borderId="0" xfId="49" applyNumberFormat="1" applyFont="1" applyFill="1"/>
    <xf numFmtId="0" fontId="1" fillId="0" borderId="0" xfId="49" applyFont="1" applyFill="1" applyAlignment="1">
      <alignment vertical="center" wrapText="1"/>
    </xf>
    <xf numFmtId="0" fontId="3" fillId="2" borderId="0" xfId="49" applyFont="1" applyFill="1" applyAlignment="1">
      <alignment horizontal="center" vertical="center" wrapText="1"/>
    </xf>
    <xf numFmtId="0" fontId="3" fillId="2" borderId="0" xfId="49" applyFont="1" applyFill="1" applyAlignment="1">
      <alignment horizontal="left" vertical="center" wrapText="1"/>
    </xf>
    <xf numFmtId="176" fontId="3" fillId="2" borderId="0" xfId="49" applyNumberFormat="1" applyFont="1" applyFill="1" applyAlignment="1">
      <alignment horizontal="center" vertical="center" wrapText="1"/>
    </xf>
    <xf numFmtId="176" fontId="3" fillId="0" borderId="0" xfId="49" applyNumberFormat="1" applyFont="1" applyFill="1" applyAlignment="1">
      <alignment horizontal="center" vertical="center" wrapText="1"/>
    </xf>
    <xf numFmtId="0" fontId="3" fillId="0" borderId="0" xfId="49" applyFont="1" applyFill="1" applyAlignment="1">
      <alignment horizontal="center" vertical="center" wrapText="1"/>
    </xf>
    <xf numFmtId="0" fontId="4" fillId="2" borderId="0" xfId="49" applyFont="1" applyFill="1" applyAlignment="1">
      <alignment horizontal="left" wrapText="1"/>
    </xf>
    <xf numFmtId="0" fontId="4" fillId="2" borderId="1" xfId="49" applyFont="1" applyFill="1" applyBorder="1" applyAlignment="1">
      <alignment horizontal="center" vertical="center" wrapText="1"/>
    </xf>
    <xf numFmtId="176" fontId="4" fillId="2" borderId="2" xfId="49" applyNumberFormat="1" applyFont="1" applyFill="1" applyBorder="1" applyAlignment="1">
      <alignment horizontal="center" vertical="center" wrapText="1"/>
    </xf>
    <xf numFmtId="176" fontId="4" fillId="0" borderId="2"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4" fillId="2" borderId="3" xfId="49" applyNumberFormat="1" applyFont="1" applyFill="1" applyBorder="1" applyAlignment="1">
      <alignment horizontal="center" vertical="center" wrapText="1"/>
    </xf>
    <xf numFmtId="176" fontId="4" fillId="0" borderId="3" xfId="49"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4" fillId="2" borderId="1" xfId="49" applyFont="1" applyFill="1" applyBorder="1" applyAlignment="1">
      <alignment horizontal="left" vertical="center" wrapText="1"/>
    </xf>
    <xf numFmtId="176" fontId="4" fillId="2" borderId="1" xfId="49" applyNumberFormat="1" applyFont="1" applyFill="1" applyBorder="1" applyAlignment="1">
      <alignment horizontal="center" vertical="center" wrapText="1"/>
    </xf>
    <xf numFmtId="176" fontId="5" fillId="0" borderId="3" xfId="49"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0" xfId="49" applyFont="1" applyBorder="1"/>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2" borderId="1" xfId="49" applyFont="1" applyFill="1" applyBorder="1" applyAlignment="1" applyProtection="1">
      <alignment horizontal="left" vertical="center" wrapText="1"/>
    </xf>
    <xf numFmtId="0" fontId="4" fillId="2" borderId="1" xfId="49" applyFont="1" applyFill="1" applyBorder="1" applyAlignment="1" applyProtection="1">
      <alignment horizontal="center" vertical="center" wrapText="1"/>
    </xf>
    <xf numFmtId="0" fontId="2" fillId="0" borderId="0" xfId="49" applyFont="1" applyBorder="1"/>
    <xf numFmtId="0" fontId="5" fillId="2" borderId="1" xfId="49" applyFont="1" applyFill="1" applyBorder="1" applyAlignment="1">
      <alignment horizontal="left" vertical="center" wrapText="1"/>
    </xf>
    <xf numFmtId="176" fontId="5" fillId="2" borderId="1" xfId="4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4" fillId="2" borderId="1" xfId="49" applyNumberFormat="1" applyFont="1" applyFill="1" applyBorder="1" applyAlignment="1" applyProtection="1">
      <alignment horizontal="center" vertical="center" wrapText="1"/>
    </xf>
    <xf numFmtId="176" fontId="4" fillId="0" borderId="1" xfId="49" applyNumberFormat="1" applyFont="1" applyFill="1" applyBorder="1" applyAlignment="1" applyProtection="1">
      <alignment horizontal="center" vertical="center" wrapText="1"/>
    </xf>
    <xf numFmtId="0" fontId="4" fillId="2" borderId="4" xfId="49" applyFont="1" applyFill="1" applyBorder="1" applyAlignment="1" applyProtection="1">
      <alignment horizontal="left" vertical="center" wrapText="1"/>
    </xf>
    <xf numFmtId="0" fontId="4" fillId="2" borderId="5" xfId="49" applyFont="1" applyFill="1" applyBorder="1" applyAlignment="1" applyProtection="1">
      <alignment horizontal="center" vertical="center" wrapText="1"/>
    </xf>
    <xf numFmtId="0" fontId="4" fillId="0" borderId="6" xfId="49" applyFont="1" applyFill="1" applyBorder="1" applyAlignment="1" applyProtection="1">
      <alignment horizontal="left" vertical="center" wrapText="1"/>
    </xf>
    <xf numFmtId="176" fontId="4" fillId="0" borderId="6" xfId="49" applyNumberFormat="1"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wrapText="1"/>
    </xf>
    <xf numFmtId="0" fontId="1" fillId="0" borderId="1" xfId="49" applyFont="1" applyFill="1" applyBorder="1" applyAlignment="1">
      <alignment horizontal="center" vertical="center" wrapText="1"/>
    </xf>
    <xf numFmtId="0" fontId="1" fillId="0" borderId="1" xfId="49" applyFont="1" applyBorder="1" applyAlignment="1">
      <alignment vertical="center" wrapText="1"/>
    </xf>
    <xf numFmtId="0" fontId="1" fillId="0" borderId="1" xfId="49" applyFont="1" applyFill="1" applyBorder="1" applyAlignment="1">
      <alignment vertical="center" wrapText="1"/>
    </xf>
    <xf numFmtId="0" fontId="1" fillId="0" borderId="1" xfId="49" applyFont="1" applyFill="1" applyBorder="1" applyAlignment="1" applyProtection="1">
      <alignment horizontal="left" vertical="center" wrapText="1"/>
    </xf>
    <xf numFmtId="0" fontId="1" fillId="0" borderId="1" xfId="49" applyFont="1" applyBorder="1" applyAlignment="1">
      <alignment horizontal="center" vertical="center" wrapText="1"/>
    </xf>
    <xf numFmtId="0" fontId="1" fillId="0" borderId="0" xfId="49" applyFont="1" applyAlignment="1">
      <alignment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0" fontId="7"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4" fillId="2" borderId="1" xfId="49" applyFont="1" applyFill="1" applyBorder="1" applyAlignment="1">
      <alignment horizontal="left" vertical="top" wrapText="1"/>
    </xf>
    <xf numFmtId="176" fontId="4" fillId="2" borderId="1" xfId="49" applyNumberFormat="1" applyFont="1" applyFill="1" applyBorder="1" applyAlignment="1">
      <alignment horizontal="left" vertical="top" wrapText="1"/>
    </xf>
    <xf numFmtId="176" fontId="4" fillId="0" borderId="1" xfId="49" applyNumberFormat="1" applyFont="1" applyFill="1" applyBorder="1" applyAlignment="1">
      <alignment horizontal="left" vertical="top" wrapText="1"/>
    </xf>
    <xf numFmtId="0" fontId="4" fillId="0" borderId="1" xfId="49" applyFont="1" applyFill="1" applyBorder="1" applyAlignment="1">
      <alignment horizontal="left" vertical="top" wrapText="1"/>
    </xf>
    <xf numFmtId="0" fontId="8" fillId="0" borderId="0" xfId="49" applyFont="1" applyAlignment="1">
      <alignment vertical="center" wrapText="1"/>
    </xf>
    <xf numFmtId="0" fontId="8" fillId="0" borderId="0" xfId="49" applyFont="1" applyAlignment="1">
      <alignment horizontal="left" vertical="center" wrapText="1"/>
    </xf>
    <xf numFmtId="0" fontId="8" fillId="0" borderId="0" xfId="49" applyFont="1"/>
    <xf numFmtId="0" fontId="8" fillId="0" borderId="0" xfId="49" applyFont="1" applyAlignment="1">
      <alignment horizontal="center"/>
    </xf>
    <xf numFmtId="0" fontId="8" fillId="0" borderId="0" xfId="49" applyFont="1" applyAlignment="1">
      <alignment horizontal="left"/>
    </xf>
    <xf numFmtId="0" fontId="8" fillId="0" borderId="0" xfId="49"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8"/>
  <sheetViews>
    <sheetView tabSelected="1" zoomScale="115" zoomScaleNormal="115" topLeftCell="A41" workbookViewId="0">
      <selection activeCell="L50" sqref="L50"/>
    </sheetView>
  </sheetViews>
  <sheetFormatPr defaultColWidth="9" defaultRowHeight="12"/>
  <cols>
    <col min="1" max="1" width="5.81904761904762" style="1" customWidth="1"/>
    <col min="2" max="2" width="15.3809523809524" style="4" customWidth="1"/>
    <col min="3" max="3" width="40.8761904761905" style="5" customWidth="1"/>
    <col min="4" max="4" width="7.6952380952381" style="1" customWidth="1"/>
    <col min="5" max="5" width="20.1047619047619" style="5" customWidth="1"/>
    <col min="6" max="6" width="11.8571428571429" style="6" customWidth="1"/>
    <col min="7" max="7" width="11.5714285714286" style="1" customWidth="1"/>
    <col min="8" max="8" width="15.2761904761905" style="7" customWidth="1"/>
    <col min="9" max="9" width="15.3809523809524" style="8" customWidth="1"/>
    <col min="10" max="10" width="12.8571428571429" style="1"/>
    <col min="11" max="11" width="9.57142857142857" style="1"/>
    <col min="12" max="12" width="9" style="1"/>
    <col min="13" max="14" width="12.8571428571429" style="1"/>
    <col min="15" max="16384" width="9" style="1"/>
  </cols>
  <sheetData>
    <row r="1" s="1" customFormat="1" ht="29" customHeight="1" spans="1:17">
      <c r="A1" s="9" t="s">
        <v>0</v>
      </c>
      <c r="B1" s="9"/>
      <c r="C1" s="10"/>
      <c r="D1" s="9"/>
      <c r="E1" s="10"/>
      <c r="F1" s="11"/>
      <c r="G1" s="9"/>
      <c r="H1" s="12"/>
      <c r="I1" s="13"/>
    </row>
    <row r="2" s="1" customFormat="1" ht="20" customHeight="1" spans="1:17">
      <c r="A2" s="14" t="s">
        <v>1</v>
      </c>
      <c r="B2" s="14"/>
      <c r="C2" s="14"/>
      <c r="D2" s="14"/>
      <c r="E2" s="14"/>
      <c r="F2" s="14"/>
      <c r="G2" s="14"/>
      <c r="H2" s="14"/>
      <c r="I2" s="14"/>
    </row>
    <row r="3" customFormat="1" ht="25" customHeight="1" spans="1:17">
      <c r="A3" s="15" t="s">
        <v>2</v>
      </c>
      <c r="B3" s="15" t="s">
        <v>3</v>
      </c>
      <c r="C3" s="15" t="s">
        <v>4</v>
      </c>
      <c r="D3" s="15" t="s">
        <v>5</v>
      </c>
      <c r="E3" s="15" t="s">
        <v>6</v>
      </c>
      <c r="F3" s="16" t="s">
        <v>7</v>
      </c>
      <c r="G3" s="15" t="s">
        <v>8</v>
      </c>
      <c r="H3" s="17" t="s">
        <v>9</v>
      </c>
      <c r="I3" s="18" t="s">
        <v>10</v>
      </c>
      <c r="K3" s="1"/>
      <c r="L3" s="1"/>
      <c r="M3" s="1"/>
      <c r="N3" s="1"/>
      <c r="O3" s="1"/>
      <c r="P3" s="1"/>
      <c r="Q3" s="1"/>
    </row>
    <row r="4" customFormat="1" spans="1:17">
      <c r="A4" s="15"/>
      <c r="B4" s="15"/>
      <c r="C4" s="15"/>
      <c r="D4" s="15"/>
      <c r="E4" s="15"/>
      <c r="F4" s="19"/>
      <c r="G4" s="15"/>
      <c r="H4" s="20"/>
      <c r="I4" s="18"/>
      <c r="K4" s="1"/>
      <c r="L4" s="1"/>
      <c r="M4" s="1"/>
      <c r="N4" s="1"/>
      <c r="O4" s="1"/>
      <c r="P4" s="1"/>
      <c r="Q4" s="1"/>
    </row>
    <row r="5" customFormat="1" ht="22" customHeight="1" spans="1:17">
      <c r="A5" s="21" t="s">
        <v>11</v>
      </c>
      <c r="B5" s="21" t="s">
        <v>12</v>
      </c>
      <c r="C5" s="21"/>
      <c r="D5" s="15"/>
      <c r="E5" s="22"/>
      <c r="F5" s="23"/>
      <c r="G5" s="15"/>
      <c r="H5" s="24">
        <f>SUM(H6:H10)</f>
        <v>0</v>
      </c>
      <c r="I5" s="18"/>
      <c r="K5" s="1"/>
      <c r="L5" s="1"/>
      <c r="M5" s="1"/>
      <c r="N5" s="1"/>
      <c r="O5" s="1"/>
      <c r="P5" s="1"/>
      <c r="Q5" s="1"/>
    </row>
    <row r="6" customFormat="1" ht="42" customHeight="1" spans="1:17">
      <c r="A6" s="25">
        <v>1</v>
      </c>
      <c r="B6" s="26" t="s">
        <v>13</v>
      </c>
      <c r="C6" s="27" t="s">
        <v>14</v>
      </c>
      <c r="D6" s="26" t="s">
        <v>15</v>
      </c>
      <c r="E6" s="28" t="s">
        <v>16</v>
      </c>
      <c r="F6" s="29">
        <v>50000</v>
      </c>
      <c r="G6" s="30"/>
      <c r="H6" s="31">
        <f t="shared" ref="H6:H10" si="0">F6*G6</f>
        <v>0</v>
      </c>
      <c r="I6" s="32"/>
      <c r="K6" s="1"/>
      <c r="L6" s="1"/>
      <c r="M6" s="1"/>
      <c r="N6" s="1"/>
      <c r="O6" s="1"/>
      <c r="P6" s="1"/>
      <c r="Q6" s="1"/>
    </row>
    <row r="7" customFormat="1" ht="24" spans="1:17">
      <c r="A7" s="25">
        <v>2</v>
      </c>
      <c r="B7" s="26" t="s">
        <v>17</v>
      </c>
      <c r="C7" s="27" t="s">
        <v>18</v>
      </c>
      <c r="D7" s="26" t="s">
        <v>15</v>
      </c>
      <c r="E7" s="28" t="s">
        <v>16</v>
      </c>
      <c r="F7" s="29">
        <v>100000</v>
      </c>
      <c r="G7" s="30"/>
      <c r="H7" s="31">
        <f t="shared" si="0"/>
        <v>0</v>
      </c>
      <c r="I7" s="32"/>
      <c r="K7" s="33"/>
      <c r="L7" s="33"/>
      <c r="M7" s="33"/>
      <c r="N7" s="33"/>
      <c r="O7" s="33"/>
      <c r="P7" s="33"/>
      <c r="Q7" s="33"/>
    </row>
    <row r="8" customFormat="1" ht="24" spans="1:17">
      <c r="A8" s="25">
        <v>3</v>
      </c>
      <c r="B8" s="26" t="s">
        <v>19</v>
      </c>
      <c r="C8" s="27" t="s">
        <v>20</v>
      </c>
      <c r="D8" s="26" t="s">
        <v>21</v>
      </c>
      <c r="E8" s="28" t="s">
        <v>16</v>
      </c>
      <c r="F8" s="29">
        <v>50000</v>
      </c>
      <c r="G8" s="34"/>
      <c r="H8" s="31">
        <f t="shared" si="0"/>
        <v>0</v>
      </c>
      <c r="I8" s="32"/>
      <c r="K8" s="1"/>
      <c r="L8" s="1"/>
      <c r="M8" s="1"/>
      <c r="N8" s="1"/>
      <c r="O8" s="1"/>
      <c r="P8" s="1"/>
      <c r="Q8" s="1"/>
    </row>
    <row r="9" customFormat="1" ht="44" customHeight="1" spans="1:17">
      <c r="A9" s="25">
        <v>4</v>
      </c>
      <c r="B9" s="26" t="s">
        <v>22</v>
      </c>
      <c r="C9" s="27" t="s">
        <v>23</v>
      </c>
      <c r="D9" s="26" t="s">
        <v>15</v>
      </c>
      <c r="E9" s="28" t="s">
        <v>16</v>
      </c>
      <c r="F9" s="29">
        <v>50000</v>
      </c>
      <c r="G9" s="30"/>
      <c r="H9" s="31">
        <f t="shared" si="0"/>
        <v>0</v>
      </c>
      <c r="I9" s="32"/>
      <c r="K9" s="1"/>
      <c r="L9" s="1"/>
      <c r="M9" s="1"/>
      <c r="N9" s="1"/>
      <c r="O9" s="1"/>
      <c r="P9" s="1"/>
      <c r="Q9" s="1"/>
    </row>
    <row r="10" customFormat="1" ht="24" spans="1:17">
      <c r="A10" s="25">
        <v>5</v>
      </c>
      <c r="B10" s="30" t="s">
        <v>24</v>
      </c>
      <c r="C10" s="28" t="s">
        <v>25</v>
      </c>
      <c r="D10" s="26" t="s">
        <v>15</v>
      </c>
      <c r="E10" s="28" t="s">
        <v>16</v>
      </c>
      <c r="F10" s="29">
        <v>50000</v>
      </c>
      <c r="G10" s="30"/>
      <c r="H10" s="31">
        <f t="shared" si="0"/>
        <v>0</v>
      </c>
      <c r="I10" s="32"/>
      <c r="K10" s="1"/>
      <c r="L10" s="1"/>
      <c r="M10" s="1"/>
      <c r="N10" s="1"/>
      <c r="O10" s="1"/>
      <c r="P10" s="1"/>
      <c r="Q10" s="1"/>
    </row>
    <row r="11" customFormat="1" ht="23" customHeight="1" spans="1:17">
      <c r="A11" s="35" t="s">
        <v>26</v>
      </c>
      <c r="B11" s="35" t="s">
        <v>27</v>
      </c>
      <c r="C11" s="28"/>
      <c r="D11" s="26"/>
      <c r="E11" s="28"/>
      <c r="F11" s="29"/>
      <c r="G11" s="30"/>
      <c r="H11" s="24">
        <f>SUM(H12:H17)</f>
        <v>0</v>
      </c>
      <c r="I11" s="32"/>
      <c r="K11" s="1"/>
      <c r="L11" s="1"/>
      <c r="M11" s="1"/>
      <c r="N11" s="1"/>
      <c r="O11" s="1"/>
      <c r="P11" s="1"/>
      <c r="Q11" s="1"/>
    </row>
    <row r="12" customFormat="1" ht="23" customHeight="1" spans="1:17">
      <c r="A12" s="26">
        <v>1</v>
      </c>
      <c r="B12" s="27" t="s">
        <v>28</v>
      </c>
      <c r="C12" s="27" t="s">
        <v>29</v>
      </c>
      <c r="D12" s="30" t="s">
        <v>30</v>
      </c>
      <c r="E12" s="28" t="s">
        <v>31</v>
      </c>
      <c r="F12" s="29">
        <f>F14</f>
        <v>13756.65</v>
      </c>
      <c r="G12" s="30"/>
      <c r="H12" s="31">
        <f t="shared" ref="H12:H28" si="1">F12*G12</f>
        <v>0</v>
      </c>
      <c r="I12" s="32"/>
      <c r="K12" s="1"/>
      <c r="L12" s="1"/>
      <c r="M12" s="1"/>
      <c r="N12" s="1"/>
      <c r="O12" s="1"/>
      <c r="P12" s="1"/>
      <c r="Q12" s="1"/>
    </row>
    <row r="13" customFormat="1" ht="29" customHeight="1" spans="1:17">
      <c r="A13" s="26">
        <v>2</v>
      </c>
      <c r="B13" s="27" t="s">
        <v>32</v>
      </c>
      <c r="C13" s="27" t="s">
        <v>33</v>
      </c>
      <c r="D13" s="30" t="s">
        <v>34</v>
      </c>
      <c r="E13" s="28" t="s">
        <v>35</v>
      </c>
      <c r="F13" s="29">
        <v>15096</v>
      </c>
      <c r="G13" s="30"/>
      <c r="H13" s="31">
        <f t="shared" si="1"/>
        <v>0</v>
      </c>
      <c r="I13" s="32" t="s">
        <v>36</v>
      </c>
      <c r="K13" s="1"/>
      <c r="L13" s="1"/>
      <c r="M13" s="1"/>
      <c r="N13" s="1"/>
      <c r="O13" s="1"/>
      <c r="P13" s="1"/>
      <c r="Q13" s="1"/>
    </row>
    <row r="14" customFormat="1" ht="76" customHeight="1" spans="1:17">
      <c r="A14" s="26">
        <v>3</v>
      </c>
      <c r="B14" s="36" t="s">
        <v>37</v>
      </c>
      <c r="C14" s="36" t="s">
        <v>38</v>
      </c>
      <c r="D14" s="30" t="s">
        <v>30</v>
      </c>
      <c r="E14" s="28" t="s">
        <v>39</v>
      </c>
      <c r="F14" s="29">
        <v>13756.65</v>
      </c>
      <c r="G14" s="30"/>
      <c r="H14" s="31">
        <f t="shared" si="1"/>
        <v>0</v>
      </c>
      <c r="I14" s="32" t="s">
        <v>40</v>
      </c>
      <c r="K14" s="1"/>
      <c r="L14" s="1"/>
      <c r="M14" s="1"/>
      <c r="N14" s="1"/>
      <c r="O14" s="1"/>
      <c r="P14" s="1"/>
      <c r="Q14" s="1"/>
    </row>
    <row r="15" customFormat="1" ht="47" customHeight="1" spans="1:17">
      <c r="A15" s="26">
        <v>4</v>
      </c>
      <c r="B15" s="30" t="s">
        <v>41</v>
      </c>
      <c r="C15" s="36" t="s">
        <v>42</v>
      </c>
      <c r="D15" s="37" t="s">
        <v>43</v>
      </c>
      <c r="E15" s="27" t="s">
        <v>44</v>
      </c>
      <c r="F15" s="29">
        <v>684</v>
      </c>
      <c r="G15" s="30"/>
      <c r="H15" s="31">
        <f t="shared" si="1"/>
        <v>0</v>
      </c>
      <c r="I15" s="32" t="s">
        <v>45</v>
      </c>
      <c r="K15" s="1"/>
      <c r="L15" s="1"/>
      <c r="M15" s="1"/>
      <c r="N15" s="1"/>
      <c r="O15" s="1"/>
      <c r="P15" s="1"/>
      <c r="Q15" s="1"/>
    </row>
    <row r="16" s="2" customFormat="1" ht="31" customHeight="1" spans="1:17">
      <c r="A16" s="26">
        <v>5</v>
      </c>
      <c r="B16" s="30" t="s">
        <v>46</v>
      </c>
      <c r="C16" s="36" t="s">
        <v>47</v>
      </c>
      <c r="D16" s="37" t="s">
        <v>15</v>
      </c>
      <c r="E16" s="36" t="s">
        <v>48</v>
      </c>
      <c r="F16" s="29">
        <f>F14*0.25</f>
        <v>3439.1625</v>
      </c>
      <c r="G16" s="30"/>
      <c r="H16" s="31">
        <f t="shared" si="1"/>
        <v>0</v>
      </c>
      <c r="I16" s="32"/>
      <c r="K16" s="38"/>
      <c r="L16" s="38"/>
      <c r="M16" s="38"/>
      <c r="N16" s="38"/>
      <c r="O16" s="38"/>
      <c r="P16" s="38"/>
      <c r="Q16" s="38"/>
    </row>
    <row r="17" s="1" customFormat="1" ht="24" spans="1:17">
      <c r="A17" s="26">
        <v>6</v>
      </c>
      <c r="B17" s="30" t="s">
        <v>49</v>
      </c>
      <c r="C17" s="36" t="s">
        <v>50</v>
      </c>
      <c r="D17" s="37" t="s">
        <v>51</v>
      </c>
      <c r="E17" s="27" t="s">
        <v>52</v>
      </c>
      <c r="F17" s="29">
        <f>F14</f>
        <v>13756.65</v>
      </c>
      <c r="G17" s="30"/>
      <c r="H17" s="31">
        <f t="shared" si="1"/>
        <v>0</v>
      </c>
      <c r="I17" s="32" t="s">
        <v>53</v>
      </c>
      <c r="K17" s="33"/>
      <c r="L17" s="33"/>
      <c r="M17" s="33"/>
      <c r="N17" s="33"/>
      <c r="O17" s="33"/>
      <c r="P17" s="33"/>
      <c r="Q17" s="33"/>
    </row>
    <row r="18" s="1" customFormat="1" ht="23" customHeight="1" spans="1:17">
      <c r="A18" s="21" t="s">
        <v>54</v>
      </c>
      <c r="B18" s="21" t="s">
        <v>55</v>
      </c>
      <c r="C18" s="21"/>
      <c r="D18" s="21"/>
      <c r="E18" s="39"/>
      <c r="F18" s="40"/>
      <c r="G18" s="21"/>
      <c r="H18" s="24">
        <f>SUM(H19:H27)</f>
        <v>0</v>
      </c>
      <c r="I18" s="41"/>
      <c r="K18" s="33"/>
      <c r="L18" s="33"/>
      <c r="M18" s="33"/>
      <c r="N18" s="33"/>
      <c r="O18" s="33"/>
      <c r="P18" s="33"/>
      <c r="Q18" s="33"/>
    </row>
    <row r="19" s="1" customFormat="1" ht="44" customHeight="1" spans="1:17">
      <c r="A19" s="25">
        <v>1</v>
      </c>
      <c r="B19" s="37" t="s">
        <v>56</v>
      </c>
      <c r="C19" s="36" t="s">
        <v>57</v>
      </c>
      <c r="D19" s="37" t="s">
        <v>15</v>
      </c>
      <c r="E19" s="28" t="s">
        <v>16</v>
      </c>
      <c r="F19" s="29">
        <v>10000</v>
      </c>
      <c r="G19" s="30"/>
      <c r="H19" s="31">
        <f t="shared" si="1"/>
        <v>0</v>
      </c>
      <c r="I19" s="32"/>
      <c r="K19" s="33"/>
      <c r="L19" s="33"/>
      <c r="M19" s="33"/>
      <c r="N19" s="33"/>
      <c r="O19" s="33"/>
      <c r="P19" s="33"/>
      <c r="Q19" s="33"/>
    </row>
    <row r="20" s="1" customFormat="1" ht="48" customHeight="1" spans="1:17">
      <c r="A20" s="25">
        <v>2</v>
      </c>
      <c r="B20" s="37" t="s">
        <v>58</v>
      </c>
      <c r="C20" s="36" t="s">
        <v>59</v>
      </c>
      <c r="D20" s="37" t="s">
        <v>15</v>
      </c>
      <c r="E20" s="28" t="s">
        <v>16</v>
      </c>
      <c r="F20" s="29">
        <v>1000</v>
      </c>
      <c r="G20" s="30"/>
      <c r="H20" s="31">
        <f t="shared" si="1"/>
        <v>0</v>
      </c>
      <c r="I20" s="32"/>
      <c r="K20" s="33"/>
      <c r="L20" s="33"/>
      <c r="M20" s="33"/>
      <c r="N20" s="33"/>
      <c r="O20" s="33"/>
      <c r="P20" s="33"/>
      <c r="Q20" s="33"/>
    </row>
    <row r="21" s="1" customFormat="1" ht="24" spans="1:17">
      <c r="A21" s="25">
        <v>4</v>
      </c>
      <c r="B21" s="37" t="s">
        <v>17</v>
      </c>
      <c r="C21" s="36" t="s">
        <v>60</v>
      </c>
      <c r="D21" s="37" t="s">
        <v>15</v>
      </c>
      <c r="E21" s="28" t="s">
        <v>16</v>
      </c>
      <c r="F21" s="29">
        <v>10000</v>
      </c>
      <c r="G21" s="30"/>
      <c r="H21" s="31">
        <f t="shared" si="1"/>
        <v>0</v>
      </c>
      <c r="I21" s="32"/>
      <c r="K21" s="33"/>
      <c r="L21" s="33"/>
      <c r="M21" s="33"/>
      <c r="N21" s="33"/>
      <c r="O21" s="33"/>
      <c r="P21" s="33"/>
      <c r="Q21" s="33"/>
    </row>
    <row r="22" customFormat="1" ht="24" spans="1:17">
      <c r="A22" s="25">
        <v>5</v>
      </c>
      <c r="B22" s="30" t="s">
        <v>24</v>
      </c>
      <c r="C22" s="28" t="s">
        <v>25</v>
      </c>
      <c r="D22" s="37" t="s">
        <v>15</v>
      </c>
      <c r="E22" s="28" t="s">
        <v>16</v>
      </c>
      <c r="F22" s="29">
        <v>50000</v>
      </c>
      <c r="G22" s="30"/>
      <c r="H22" s="31">
        <f t="shared" si="1"/>
        <v>0</v>
      </c>
      <c r="I22" s="32"/>
      <c r="J22" s="1"/>
      <c r="K22" s="33"/>
      <c r="N22" s="33"/>
      <c r="O22" s="33"/>
    </row>
    <row r="23" s="3" customFormat="1" ht="30" customHeight="1" spans="1:17">
      <c r="A23" s="25">
        <v>6</v>
      </c>
      <c r="B23" s="30" t="s">
        <v>61</v>
      </c>
      <c r="C23" s="36" t="s">
        <v>47</v>
      </c>
      <c r="D23" s="37" t="s">
        <v>15</v>
      </c>
      <c r="E23" s="28" t="s">
        <v>62</v>
      </c>
      <c r="F23" s="42">
        <v>15137.5</v>
      </c>
      <c r="G23" s="37"/>
      <c r="H23" s="31">
        <f t="shared" si="1"/>
        <v>0</v>
      </c>
      <c r="I23" s="32" t="s">
        <v>40</v>
      </c>
      <c r="J23" s="1"/>
      <c r="K23" s="33"/>
      <c r="N23" s="33"/>
      <c r="O23" s="33"/>
    </row>
    <row r="24" s="3" customFormat="1" ht="38" customHeight="1" spans="1:17">
      <c r="A24" s="25">
        <v>7</v>
      </c>
      <c r="B24" s="30" t="s">
        <v>63</v>
      </c>
      <c r="C24" s="36" t="s">
        <v>64</v>
      </c>
      <c r="D24" s="37" t="s">
        <v>51</v>
      </c>
      <c r="E24" s="27" t="s">
        <v>52</v>
      </c>
      <c r="F24" s="43">
        <v>15894.9</v>
      </c>
      <c r="G24" s="26"/>
      <c r="H24" s="31">
        <f t="shared" si="1"/>
        <v>0</v>
      </c>
      <c r="I24" s="32" t="s">
        <v>53</v>
      </c>
      <c r="J24" s="1"/>
      <c r="K24" s="33"/>
      <c r="N24" s="33"/>
      <c r="O24" s="33"/>
    </row>
    <row r="25" s="3" customFormat="1" ht="43" customHeight="1" spans="1:17">
      <c r="A25" s="25">
        <v>8</v>
      </c>
      <c r="B25" s="30" t="s">
        <v>65</v>
      </c>
      <c r="C25" s="36" t="s">
        <v>66</v>
      </c>
      <c r="D25" s="37" t="s">
        <v>51</v>
      </c>
      <c r="E25" s="27" t="s">
        <v>67</v>
      </c>
      <c r="F25" s="43">
        <v>2975</v>
      </c>
      <c r="G25" s="26"/>
      <c r="H25" s="31">
        <f t="shared" si="1"/>
        <v>0</v>
      </c>
      <c r="I25" s="32" t="s">
        <v>53</v>
      </c>
      <c r="J25" s="1"/>
      <c r="K25" s="33"/>
      <c r="N25" s="33"/>
      <c r="O25" s="33"/>
    </row>
    <row r="26" s="3" customFormat="1" ht="35" customHeight="1" spans="1:17">
      <c r="A26" s="25">
        <v>9</v>
      </c>
      <c r="B26" s="30" t="s">
        <v>68</v>
      </c>
      <c r="C26" s="36" t="s">
        <v>69</v>
      </c>
      <c r="D26" s="37" t="s">
        <v>15</v>
      </c>
      <c r="E26" s="27" t="s">
        <v>70</v>
      </c>
      <c r="F26" s="43">
        <v>13650</v>
      </c>
      <c r="G26" s="26"/>
      <c r="H26" s="31">
        <f t="shared" si="1"/>
        <v>0</v>
      </c>
      <c r="I26" s="32" t="s">
        <v>53</v>
      </c>
      <c r="J26" s="1"/>
    </row>
    <row r="27" s="3" customFormat="1" ht="42" customHeight="1" spans="1:17">
      <c r="A27" s="25">
        <v>10</v>
      </c>
      <c r="B27" s="30" t="s">
        <v>71</v>
      </c>
      <c r="C27" s="36" t="s">
        <v>42</v>
      </c>
      <c r="D27" s="37" t="s">
        <v>43</v>
      </c>
      <c r="E27" s="27" t="s">
        <v>72</v>
      </c>
      <c r="F27" s="43">
        <v>988.675757575758</v>
      </c>
      <c r="G27" s="26"/>
      <c r="H27" s="31">
        <f t="shared" si="1"/>
        <v>0</v>
      </c>
      <c r="I27" s="32" t="s">
        <v>73</v>
      </c>
      <c r="J27" s="1"/>
    </row>
    <row r="28" s="3" customFormat="1" ht="22" customHeight="1" spans="1:17">
      <c r="A28" s="21" t="s">
        <v>74</v>
      </c>
      <c r="B28" s="21" t="s">
        <v>75</v>
      </c>
      <c r="C28" s="44"/>
      <c r="D28" s="45"/>
      <c r="E28" s="46"/>
      <c r="F28" s="47"/>
      <c r="G28" s="48"/>
      <c r="H28" s="24">
        <f>SUM(H29:H48)</f>
        <v>0</v>
      </c>
      <c r="I28" s="32"/>
      <c r="J28" s="1"/>
    </row>
    <row r="29" s="3" customFormat="1" ht="68" customHeight="1" spans="1:17">
      <c r="A29" s="25">
        <v>1</v>
      </c>
      <c r="B29" s="26" t="s">
        <v>76</v>
      </c>
      <c r="C29" s="27" t="s">
        <v>77</v>
      </c>
      <c r="D29" s="26" t="s">
        <v>78</v>
      </c>
      <c r="E29" s="27" t="s">
        <v>16</v>
      </c>
      <c r="F29" s="31">
        <v>34424.5</v>
      </c>
      <c r="G29" s="34"/>
      <c r="H29" s="31">
        <f t="shared" ref="H29:H48" si="2">F29*G29</f>
        <v>0</v>
      </c>
      <c r="I29" s="32" t="s">
        <v>79</v>
      </c>
      <c r="J29" s="1"/>
    </row>
    <row r="30" s="3" customFormat="1" ht="33" customHeight="1" spans="1:17">
      <c r="A30" s="25">
        <v>2</v>
      </c>
      <c r="B30" s="37" t="s">
        <v>80</v>
      </c>
      <c r="C30" s="36" t="s">
        <v>81</v>
      </c>
      <c r="D30" s="37" t="s">
        <v>78</v>
      </c>
      <c r="E30" s="27" t="s">
        <v>16</v>
      </c>
      <c r="F30" s="31">
        <v>34424.5</v>
      </c>
      <c r="G30" s="15"/>
      <c r="H30" s="31">
        <f t="shared" si="2"/>
        <v>0</v>
      </c>
      <c r="I30" s="49"/>
      <c r="J30" s="1"/>
    </row>
    <row r="31" s="3" customFormat="1" ht="30" customHeight="1" spans="1:17">
      <c r="A31" s="25">
        <v>3</v>
      </c>
      <c r="B31" s="37" t="s">
        <v>82</v>
      </c>
      <c r="C31" s="36" t="s">
        <v>83</v>
      </c>
      <c r="D31" s="37" t="s">
        <v>78</v>
      </c>
      <c r="E31" s="27" t="s">
        <v>84</v>
      </c>
      <c r="F31" s="31">
        <v>34424.5</v>
      </c>
      <c r="G31" s="15"/>
      <c r="H31" s="31">
        <f t="shared" si="2"/>
        <v>0</v>
      </c>
      <c r="I31" s="49"/>
      <c r="J31" s="1"/>
    </row>
    <row r="32" s="3" customFormat="1" ht="34" customHeight="1" spans="1:17">
      <c r="A32" s="25">
        <v>4</v>
      </c>
      <c r="B32" s="37" t="s">
        <v>85</v>
      </c>
      <c r="C32" s="36" t="s">
        <v>86</v>
      </c>
      <c r="D32" s="37" t="s">
        <v>78</v>
      </c>
      <c r="E32" s="36" t="s">
        <v>62</v>
      </c>
      <c r="F32" s="23">
        <v>3025</v>
      </c>
      <c r="G32" s="15"/>
      <c r="H32" s="31">
        <f t="shared" si="2"/>
        <v>0</v>
      </c>
      <c r="I32" s="50" t="s">
        <v>40</v>
      </c>
      <c r="J32" s="1"/>
    </row>
    <row r="33" s="3" customFormat="1" ht="49" customHeight="1" spans="1:13">
      <c r="A33" s="25">
        <v>5</v>
      </c>
      <c r="B33" s="37" t="s">
        <v>87</v>
      </c>
      <c r="C33" s="36" t="s">
        <v>88</v>
      </c>
      <c r="D33" s="37" t="s">
        <v>89</v>
      </c>
      <c r="E33" s="27" t="s">
        <v>90</v>
      </c>
      <c r="F33" s="23">
        <v>12705</v>
      </c>
      <c r="G33" s="15"/>
      <c r="H33" s="31">
        <f t="shared" si="2"/>
        <v>0</v>
      </c>
      <c r="I33" s="51"/>
      <c r="J33" s="1"/>
    </row>
    <row r="34" s="3" customFormat="1" ht="32" customHeight="1" spans="1:13">
      <c r="A34" s="25">
        <v>6</v>
      </c>
      <c r="B34" s="26" t="s">
        <v>91</v>
      </c>
      <c r="C34" s="27" t="s">
        <v>92</v>
      </c>
      <c r="D34" s="26" t="s">
        <v>78</v>
      </c>
      <c r="E34" s="27" t="s">
        <v>62</v>
      </c>
      <c r="F34" s="31">
        <v>2268.75</v>
      </c>
      <c r="G34" s="34"/>
      <c r="H34" s="31">
        <f t="shared" si="2"/>
        <v>0</v>
      </c>
      <c r="I34" s="49" t="s">
        <v>93</v>
      </c>
      <c r="J34" s="1"/>
    </row>
    <row r="35" s="3" customFormat="1" ht="43" customHeight="1" spans="1:13">
      <c r="A35" s="25">
        <v>7</v>
      </c>
      <c r="B35" s="37" t="s">
        <v>94</v>
      </c>
      <c r="C35" s="36" t="s">
        <v>95</v>
      </c>
      <c r="D35" s="37" t="s">
        <v>89</v>
      </c>
      <c r="E35" s="27" t="s">
        <v>90</v>
      </c>
      <c r="F35" s="23">
        <v>3932.5</v>
      </c>
      <c r="G35" s="15"/>
      <c r="H35" s="31">
        <f t="shared" si="2"/>
        <v>0</v>
      </c>
      <c r="I35" s="50"/>
      <c r="J35" s="1"/>
    </row>
    <row r="36" s="3" customFormat="1" ht="31" customHeight="1" spans="1:13">
      <c r="A36" s="25">
        <v>8</v>
      </c>
      <c r="B36" s="37" t="s">
        <v>96</v>
      </c>
      <c r="C36" s="36" t="s">
        <v>97</v>
      </c>
      <c r="D36" s="37" t="s">
        <v>78</v>
      </c>
      <c r="E36" s="36" t="s">
        <v>62</v>
      </c>
      <c r="F36" s="23">
        <v>2286.09715895</v>
      </c>
      <c r="G36" s="15"/>
      <c r="H36" s="31">
        <f t="shared" si="2"/>
        <v>0</v>
      </c>
      <c r="I36" s="50" t="s">
        <v>40</v>
      </c>
      <c r="J36" s="1"/>
    </row>
    <row r="37" s="3" customFormat="1" ht="45" customHeight="1" spans="1:13">
      <c r="A37" s="25">
        <v>9</v>
      </c>
      <c r="B37" s="37" t="s">
        <v>98</v>
      </c>
      <c r="C37" s="36" t="s">
        <v>99</v>
      </c>
      <c r="D37" s="37" t="s">
        <v>89</v>
      </c>
      <c r="E37" s="27" t="s">
        <v>90</v>
      </c>
      <c r="F37" s="23">
        <v>9825.2</v>
      </c>
      <c r="G37" s="15"/>
      <c r="H37" s="31">
        <f t="shared" si="2"/>
        <v>0</v>
      </c>
      <c r="I37" s="50"/>
      <c r="J37" s="1"/>
    </row>
    <row r="38" s="3" customFormat="1" ht="24" spans="1:13">
      <c r="A38" s="25">
        <v>14</v>
      </c>
      <c r="B38" s="37" t="s">
        <v>100</v>
      </c>
      <c r="C38" s="36" t="s">
        <v>101</v>
      </c>
      <c r="D38" s="37" t="s">
        <v>102</v>
      </c>
      <c r="E38" s="27" t="s">
        <v>103</v>
      </c>
      <c r="F38" s="23">
        <v>10000</v>
      </c>
      <c r="G38" s="15"/>
      <c r="H38" s="31">
        <f t="shared" si="2"/>
        <v>0</v>
      </c>
      <c r="I38" s="50" t="s">
        <v>104</v>
      </c>
      <c r="J38" s="1"/>
    </row>
    <row r="39" s="3" customFormat="1" ht="30" customHeight="1" spans="1:13">
      <c r="A39" s="25">
        <v>16</v>
      </c>
      <c r="B39" s="37" t="s">
        <v>105</v>
      </c>
      <c r="C39" s="36" t="s">
        <v>106</v>
      </c>
      <c r="D39" s="37" t="s">
        <v>102</v>
      </c>
      <c r="E39" s="27" t="s">
        <v>103</v>
      </c>
      <c r="F39" s="23">
        <f>50*34</f>
        <v>1700</v>
      </c>
      <c r="G39" s="15"/>
      <c r="H39" s="31">
        <f t="shared" si="2"/>
        <v>0</v>
      </c>
      <c r="I39" s="50" t="s">
        <v>107</v>
      </c>
      <c r="J39" s="1"/>
    </row>
    <row r="40" s="3" customFormat="1" ht="33" customHeight="1" spans="1:13">
      <c r="A40" s="25">
        <v>17</v>
      </c>
      <c r="B40" s="37" t="s">
        <v>108</v>
      </c>
      <c r="C40" s="36" t="s">
        <v>106</v>
      </c>
      <c r="D40" s="37" t="s">
        <v>102</v>
      </c>
      <c r="E40" s="27" t="s">
        <v>103</v>
      </c>
      <c r="F40" s="23">
        <f>50*34</f>
        <v>1700</v>
      </c>
      <c r="G40" s="15"/>
      <c r="H40" s="31">
        <f t="shared" si="2"/>
        <v>0</v>
      </c>
      <c r="I40" s="50" t="s">
        <v>107</v>
      </c>
      <c r="J40" s="1"/>
    </row>
    <row r="41" s="3" customFormat="1" ht="31" customHeight="1" spans="1:13">
      <c r="A41" s="25">
        <v>18</v>
      </c>
      <c r="B41" s="37" t="s">
        <v>109</v>
      </c>
      <c r="C41" s="36" t="s">
        <v>110</v>
      </c>
      <c r="D41" s="37" t="s">
        <v>43</v>
      </c>
      <c r="E41" s="27" t="s">
        <v>111</v>
      </c>
      <c r="F41" s="23">
        <f>39.192+897.179</f>
        <v>936.371</v>
      </c>
      <c r="G41" s="15"/>
      <c r="H41" s="31">
        <f t="shared" si="2"/>
        <v>0</v>
      </c>
      <c r="I41" s="50" t="s">
        <v>112</v>
      </c>
      <c r="J41" s="1"/>
    </row>
    <row r="42" s="3" customFormat="1" ht="31" customHeight="1" spans="1:13">
      <c r="A42" s="25">
        <v>19</v>
      </c>
      <c r="B42" s="37" t="s">
        <v>113</v>
      </c>
      <c r="C42" s="36" t="s">
        <v>114</v>
      </c>
      <c r="D42" s="37" t="s">
        <v>43</v>
      </c>
      <c r="E42" s="27" t="s">
        <v>111</v>
      </c>
      <c r="F42" s="23">
        <v>41.558</v>
      </c>
      <c r="G42" s="15"/>
      <c r="H42" s="31">
        <f t="shared" si="2"/>
        <v>0</v>
      </c>
      <c r="I42" s="50" t="s">
        <v>115</v>
      </c>
      <c r="J42" s="1"/>
    </row>
    <row r="43" s="3" customFormat="1" ht="32" customHeight="1" spans="1:13">
      <c r="A43" s="25">
        <v>20</v>
      </c>
      <c r="B43" s="37" t="s">
        <v>116</v>
      </c>
      <c r="C43" s="36" t="s">
        <v>117</v>
      </c>
      <c r="D43" s="37" t="s">
        <v>78</v>
      </c>
      <c r="E43" s="52" t="s">
        <v>118</v>
      </c>
      <c r="F43" s="23">
        <v>10520.95</v>
      </c>
      <c r="G43" s="15"/>
      <c r="H43" s="31">
        <f t="shared" si="2"/>
        <v>0</v>
      </c>
      <c r="I43" s="50" t="s">
        <v>40</v>
      </c>
      <c r="J43" s="1"/>
    </row>
    <row r="44" s="3" customFormat="1" ht="47" customHeight="1" spans="1:13">
      <c r="A44" s="25">
        <v>21</v>
      </c>
      <c r="B44" s="26" t="s">
        <v>119</v>
      </c>
      <c r="C44" s="27" t="s">
        <v>120</v>
      </c>
      <c r="D44" s="26" t="s">
        <v>43</v>
      </c>
      <c r="E44" s="27" t="s">
        <v>121</v>
      </c>
      <c r="F44" s="31">
        <v>352.213</v>
      </c>
      <c r="G44" s="34"/>
      <c r="H44" s="31">
        <f t="shared" si="2"/>
        <v>0</v>
      </c>
      <c r="I44" s="49" t="s">
        <v>122</v>
      </c>
      <c r="J44" s="1"/>
    </row>
    <row r="45" s="3" customFormat="1" ht="32" customHeight="1" spans="1:13">
      <c r="A45" s="25">
        <v>23</v>
      </c>
      <c r="B45" s="37" t="s">
        <v>123</v>
      </c>
      <c r="C45" s="36" t="s">
        <v>124</v>
      </c>
      <c r="D45" s="37" t="s">
        <v>102</v>
      </c>
      <c r="E45" s="27" t="s">
        <v>103</v>
      </c>
      <c r="F45" s="23">
        <v>9466.2</v>
      </c>
      <c r="G45" s="15"/>
      <c r="H45" s="31">
        <f t="shared" si="2"/>
        <v>0</v>
      </c>
      <c r="I45" s="53" t="s">
        <v>125</v>
      </c>
      <c r="J45" s="1"/>
    </row>
    <row r="46" s="3" customFormat="1" ht="32" customHeight="1" spans="1:13">
      <c r="A46" s="25">
        <v>24</v>
      </c>
      <c r="B46" s="26" t="s">
        <v>126</v>
      </c>
      <c r="C46" s="27" t="s">
        <v>127</v>
      </c>
      <c r="D46" s="26" t="s">
        <v>102</v>
      </c>
      <c r="E46" s="27" t="s">
        <v>103</v>
      </c>
      <c r="F46" s="31">
        <f>3030*3.2</f>
        <v>9696</v>
      </c>
      <c r="G46" s="34"/>
      <c r="H46" s="31">
        <f t="shared" si="2"/>
        <v>0</v>
      </c>
      <c r="I46" s="51" t="s">
        <v>128</v>
      </c>
      <c r="J46" s="1"/>
    </row>
    <row r="47" s="1" customFormat="1" ht="41" customHeight="1" spans="1:13">
      <c r="A47" s="25">
        <v>25</v>
      </c>
      <c r="B47" s="26" t="s">
        <v>129</v>
      </c>
      <c r="C47" s="27" t="s">
        <v>130</v>
      </c>
      <c r="D47" s="26" t="s">
        <v>102</v>
      </c>
      <c r="E47" s="27" t="s">
        <v>103</v>
      </c>
      <c r="F47" s="31">
        <v>20800</v>
      </c>
      <c r="G47" s="34"/>
      <c r="H47" s="31">
        <f t="shared" si="2"/>
        <v>0</v>
      </c>
      <c r="I47" s="51" t="s">
        <v>131</v>
      </c>
      <c r="M47" s="54"/>
    </row>
    <row r="48" s="1" customFormat="1" ht="30" customHeight="1" spans="1:13">
      <c r="A48" s="25">
        <v>26</v>
      </c>
      <c r="B48" s="37" t="s">
        <v>132</v>
      </c>
      <c r="C48" s="36" t="s">
        <v>133</v>
      </c>
      <c r="D48" s="37" t="s">
        <v>102</v>
      </c>
      <c r="E48" s="27" t="s">
        <v>103</v>
      </c>
      <c r="F48" s="31">
        <v>500</v>
      </c>
      <c r="G48" s="15"/>
      <c r="H48" s="31">
        <f t="shared" si="2"/>
        <v>0</v>
      </c>
      <c r="I48" s="50" t="s">
        <v>134</v>
      </c>
      <c r="M48" s="54"/>
    </row>
    <row r="49" s="1" customFormat="1" ht="39" customHeight="1" spans="1:9">
      <c r="A49" s="55" t="s">
        <v>135</v>
      </c>
      <c r="B49" s="55" t="s">
        <v>136</v>
      </c>
      <c r="C49" s="56" t="s">
        <v>137</v>
      </c>
      <c r="D49" s="57"/>
      <c r="E49" s="58"/>
      <c r="F49" s="59"/>
      <c r="G49" s="60" t="s">
        <v>138</v>
      </c>
      <c r="H49" s="61"/>
      <c r="I49" s="51"/>
    </row>
    <row r="50" s="1" customFormat="1" ht="24" customHeight="1" spans="1:9">
      <c r="A50" s="62" t="s">
        <v>139</v>
      </c>
      <c r="B50" s="63"/>
      <c r="C50" s="62"/>
      <c r="D50" s="64"/>
      <c r="E50" s="58"/>
      <c r="F50" s="59"/>
      <c r="G50" s="65"/>
      <c r="H50" s="61">
        <f>H5+H11+H18+H28+H49</f>
        <v>0</v>
      </c>
      <c r="I50" s="51"/>
    </row>
    <row r="51" s="1" customFormat="1" ht="231" customHeight="1" spans="1:9">
      <c r="A51" s="66" t="s">
        <v>140</v>
      </c>
      <c r="B51" s="66"/>
      <c r="C51" s="66"/>
      <c r="D51" s="66"/>
      <c r="E51" s="66"/>
      <c r="F51" s="67"/>
      <c r="G51" s="66"/>
      <c r="H51" s="68"/>
      <c r="I51" s="69"/>
    </row>
    <row r="52" ht="23" customHeight="1"/>
    <row r="54" ht="20" customHeight="1" spans="1:9">
      <c r="A54" s="70"/>
      <c r="B54" s="70"/>
      <c r="C54" s="70"/>
      <c r="D54" s="70"/>
      <c r="E54" s="71" t="s">
        <v>141</v>
      </c>
      <c r="F54" s="71"/>
      <c r="G54" s="71"/>
      <c r="H54" s="71"/>
      <c r="I54" s="71"/>
    </row>
    <row r="55" ht="20" customHeight="1" spans="1:9">
      <c r="A55" s="70"/>
      <c r="B55" s="70"/>
      <c r="C55" s="70"/>
      <c r="D55" s="70"/>
      <c r="E55" s="71" t="s">
        <v>142</v>
      </c>
      <c r="F55" s="71"/>
      <c r="G55" s="71"/>
      <c r="H55" s="71"/>
      <c r="I55" s="71"/>
    </row>
    <row r="56" ht="20" customHeight="1" spans="1:9">
      <c r="A56" s="72"/>
      <c r="B56" s="73"/>
      <c r="C56" s="74"/>
      <c r="D56" s="72"/>
      <c r="E56" s="75" t="s">
        <v>143</v>
      </c>
      <c r="F56" s="75"/>
      <c r="G56" s="75"/>
      <c r="H56" s="75"/>
      <c r="I56" s="75"/>
    </row>
    <row r="58" ht="13.5" spans="1:9">
      <c r="A58" s="75" t="s">
        <v>144</v>
      </c>
      <c r="B58" s="75"/>
      <c r="C58" s="75"/>
      <c r="D58" s="75"/>
      <c r="E58" s="75"/>
      <c r="F58" s="75"/>
      <c r="G58" s="75"/>
      <c r="H58" s="75"/>
      <c r="I58" s="75"/>
    </row>
  </sheetData>
  <protectedRanges>
    <protectedRange sqref="D19" name="区域1_1"/>
    <protectedRange sqref="D19" name="区域1_18"/>
    <protectedRange sqref="D22 D25" name="区域1_18_1"/>
    <protectedRange sqref="C23" name="区域1_12"/>
    <protectedRange sqref="C26:D26" name="区域1_13"/>
    <protectedRange sqref="D48:E48" name="区域1_10"/>
    <protectedRange sqref="D36:E36 E34" name="区域1_1_2"/>
    <protectedRange sqref="D43" name="区域1_3_1"/>
    <protectedRange sqref="C30" name="区域1_11_1"/>
    <protectedRange password="CF7A" sqref="A24" name="区域1"/>
    <protectedRange sqref="D20" name="区域1_1_1"/>
    <protectedRange sqref="B20" name="区域1_2"/>
    <protectedRange sqref="D20" name="区域1_18_2"/>
    <protectedRange sqref="B23:C23 C16" name="区域1_1_1_1"/>
    <protectedRange sqref="D23 D26" name="区域1_18_1_1"/>
    <protectedRange sqref="C25:E25 C26" name="区域1_11"/>
    <protectedRange sqref="C24 E24" name="区域1_12_1"/>
    <protectedRange sqref="D24" name="区域1_18_2_1"/>
    <protectedRange sqref="C27:D27" name="区域1_13_1"/>
    <protectedRange sqref="D49:E49" name="区域1_10_1"/>
    <protectedRange password="CF7A" sqref="E44 A42:E42 C45:C47 D35 C43 D40 E34 E31 A44:C44 A30:D30 D41" name="区域1_3"/>
    <protectedRange sqref="D37:E37 E35" name="区域1_1_2_1"/>
    <protectedRange sqref="C36 E36" name="区域1_2_1"/>
    <protectedRange sqref="D44" name="区域1_3_1_1"/>
    <protectedRange sqref="B31 D31" name="区域1_10_1_1"/>
    <protectedRange sqref="C31" name="区域1_11_1_1"/>
    <protectedRange sqref="E30" name="区域1_3_2"/>
    <protectedRange sqref="C20" name="区域1_1_3"/>
    <protectedRange sqref="C20" name="区域1_2_2"/>
  </protectedRanges>
  <mergeCells count="19">
    <mergeCell ref="A1:I1"/>
    <mergeCell ref="A2:I2"/>
    <mergeCell ref="C49:E49"/>
    <mergeCell ref="A50:B50"/>
    <mergeCell ref="C50:E50"/>
    <mergeCell ref="A51:I51"/>
    <mergeCell ref="E54:I54"/>
    <mergeCell ref="E55:I55"/>
    <mergeCell ref="E56:I56"/>
    <mergeCell ref="A58:I58"/>
    <mergeCell ref="A3:A4"/>
    <mergeCell ref="B3:B4"/>
    <mergeCell ref="C3:C4"/>
    <mergeCell ref="D3:D4"/>
    <mergeCell ref="E3:E4"/>
    <mergeCell ref="F3:F4"/>
    <mergeCell ref="G3:G4"/>
    <mergeCell ref="H3:H4"/>
    <mergeCell ref="I3:I4"/>
  </mergeCells>
  <pageMargins left="0.590277777777778" right="0.590277777777778" top="0.984027777777778" bottom="0.590277777777778" header="0.393055555555556" footer="0.393055555555556"/>
  <pageSetup paperSize="9" scale="70" fitToHeight="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_1" rangeCreator="" othersAccessPermission="edit"/>
    <arrUserId title="区域1_18" rangeCreator="" othersAccessPermission="edit"/>
    <arrUserId title="区域1_18_1" rangeCreator="" othersAccessPermission="edit"/>
    <arrUserId title="区域1_12" rangeCreator="" othersAccessPermission="edit"/>
    <arrUserId title="区域1_13" rangeCreator="" othersAccessPermission="edit"/>
    <arrUserId title="区域1_10" rangeCreator="" othersAccessPermission="edit"/>
    <arrUserId title="区域1_1_2" rangeCreator="" othersAccessPermission="edit"/>
    <arrUserId title="区域1_3_1" rangeCreator="" othersAccessPermission="edit"/>
    <arrUserId title="区域1_11_1" rangeCreator="" othersAccessPermission="edit"/>
    <arrUserId title="区域1" rangeCreator="" othersAccessPermission="edit"/>
    <arrUserId title="区域1_1_1" rangeCreator="" othersAccessPermission="edit"/>
    <arrUserId title="区域1_2" rangeCreator="" othersAccessPermission="edit"/>
    <arrUserId title="区域1_18_2" rangeCreator="" othersAccessPermission="edit"/>
    <arrUserId title="区域1_1_1_1" rangeCreator="" othersAccessPermission="edit"/>
    <arrUserId title="区域1_18_1_1" rangeCreator="" othersAccessPermission="edit"/>
    <arrUserId title="区域1_11" rangeCreator="" othersAccessPermission="edit"/>
    <arrUserId title="区域1_12_1" rangeCreator="" othersAccessPermission="edit"/>
    <arrUserId title="区域1_18_2_1" rangeCreator="" othersAccessPermission="edit"/>
    <arrUserId title="区域1_13_1" rangeCreator="" othersAccessPermission="edit"/>
    <arrUserId title="区域1_10_1" rangeCreator="" othersAccessPermission="edit"/>
    <arrUserId title="区域1_3" rangeCreator="" othersAccessPermission="edit"/>
    <arrUserId title="区域1_1_2_1" rangeCreator="" othersAccessPermission="edit"/>
    <arrUserId title="区域1_2_1" rangeCreator="" othersAccessPermission="edit"/>
    <arrUserId title="区域1_3_1_1" rangeCreator="" othersAccessPermission="edit"/>
    <arrUserId title="区域1_10_1_1" rangeCreator="" othersAccessPermission="edit"/>
    <arrUserId title="区域1_11_1_1" rangeCreator="" othersAccessPermission="edit"/>
    <arrUserId title="区域1_3_2" rangeCreator="" othersAccessPermission="edit"/>
    <arrUserId title="区域1_1_3" rangeCreator="" othersAccessPermission="edit"/>
    <arrUserId title="区域1_2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Yuan..</cp:lastModifiedBy>
  <dcterms:created xsi:type="dcterms:W3CDTF">2023-11-11T19:51:00Z</dcterms:created>
  <dcterms:modified xsi:type="dcterms:W3CDTF">2026-05-18T07:52:25Z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A36BE8414BE94DF2A511F743F9E72C28_13</vt:lpwstr>
  </property>
  <property fmtid="{D5CDD505-2E9C-101B-9397-08002B2CF9AE}" pid="3" name="KSOProductBuildVer">
    <vt:lpwstr>2052-12.1.0.25865</vt:lpwstr>
  </property>
  <property fmtid="{D5CDD505-2E9C-101B-9397-08002B2CF9AE}" pid="4" name="CalculationRule">
    <vt:i4>0</vt:i4>
  </property>
</Properties>
</file>